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Domestic\Semiliki Trust\Finance\reporting\2015 - 16\"/>
    </mc:Choice>
  </mc:AlternateContent>
  <bookViews>
    <workbookView xWindow="26400" yWindow="360" windowWidth="16740" windowHeight="24585"/>
  </bookViews>
  <sheets>
    <sheet name="With Gift Aid" sheetId="4" r:id="rId1"/>
  </sheets>
  <calcPr calcId="152511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6" i="4" l="1"/>
  <c r="F7" i="4"/>
  <c r="B7" i="4"/>
  <c r="D7" i="4"/>
  <c r="D8" i="4"/>
  <c r="D42" i="4"/>
  <c r="F42" i="4"/>
  <c r="F43" i="4"/>
  <c r="F44" i="4"/>
  <c r="F46" i="4"/>
  <c r="D46" i="4"/>
  <c r="C46" i="4"/>
  <c r="B46" i="4"/>
  <c r="F10" i="4"/>
  <c r="F16" i="4"/>
  <c r="F19" i="4"/>
  <c r="F33" i="4"/>
  <c r="F20" i="4"/>
  <c r="F18" i="4"/>
  <c r="F32" i="4"/>
  <c r="F34" i="4"/>
  <c r="B10" i="4"/>
  <c r="C13" i="4"/>
  <c r="B13" i="4"/>
  <c r="B16" i="4"/>
  <c r="B19" i="4"/>
  <c r="C10" i="4"/>
  <c r="C16" i="4"/>
  <c r="C19" i="4"/>
  <c r="D19" i="4"/>
  <c r="D33" i="4"/>
  <c r="B18" i="4"/>
  <c r="D18" i="4"/>
  <c r="D32" i="4"/>
  <c r="D34" i="4"/>
  <c r="F28" i="4"/>
  <c r="F30" i="4"/>
  <c r="D29" i="4"/>
  <c r="D30" i="4"/>
  <c r="B20" i="4"/>
  <c r="C20" i="4"/>
  <c r="D20" i="4"/>
  <c r="D10" i="4"/>
  <c r="D16" i="4"/>
</calcChain>
</file>

<file path=xl/sharedStrings.xml><?xml version="1.0" encoding="utf-8"?>
<sst xmlns="http://schemas.openxmlformats.org/spreadsheetml/2006/main" count="42" uniqueCount="37">
  <si>
    <t>General</t>
  </si>
  <si>
    <t>Restricted</t>
  </si>
  <si>
    <t xml:space="preserve">Total </t>
  </si>
  <si>
    <t>Prior Year</t>
  </si>
  <si>
    <t>y/e 31.3.2016</t>
  </si>
  <si>
    <t>y/e 31.3.2015</t>
  </si>
  <si>
    <t>Standing Orders</t>
  </si>
  <si>
    <t>Donations</t>
  </si>
  <si>
    <t>Total Income</t>
  </si>
  <si>
    <t>Gift Aid</t>
  </si>
  <si>
    <t>Income</t>
  </si>
  <si>
    <t>Expenditure</t>
  </si>
  <si>
    <t>Project Costs</t>
  </si>
  <si>
    <t>Surplus of Income over Expenditure</t>
  </si>
  <si>
    <t>Balance at 1 April 2015</t>
  </si>
  <si>
    <t>Surplus in Period</t>
  </si>
  <si>
    <t>Balance at 31 March 2016</t>
  </si>
  <si>
    <t xml:space="preserve">Represented by </t>
  </si>
  <si>
    <t>Cash</t>
  </si>
  <si>
    <t>Balance bfwd</t>
  </si>
  <si>
    <t>Restricted Funds</t>
  </si>
  <si>
    <t>Balance</t>
  </si>
  <si>
    <t>1.4.2015</t>
  </si>
  <si>
    <t>31.3.2016</t>
  </si>
  <si>
    <t>Bukavu Operating Theatre</t>
  </si>
  <si>
    <t>For Goma</t>
  </si>
  <si>
    <t>Bibles Appeal</t>
  </si>
  <si>
    <t>Income and Expenditure for Year Ended 31 March 2016</t>
  </si>
  <si>
    <t xml:space="preserve">Balance Sheet 31 March 2016 </t>
  </si>
  <si>
    <t>Period Result</t>
  </si>
  <si>
    <t>Balance cfwd</t>
  </si>
  <si>
    <t>31.3.2015</t>
  </si>
  <si>
    <t>Payments</t>
  </si>
  <si>
    <t>Restricted Funds Note Year ended 31 March 2016</t>
  </si>
  <si>
    <t>Debtors - HMRC</t>
  </si>
  <si>
    <t>Total Assets</t>
  </si>
  <si>
    <t>Semiliki Trust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</si>
</sst>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yy\ hh:mm:ss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Verdana"/>
    </font>
    <font>
      <b/>
      <sz val="10"/>
      <color indexed="8"/>
      <name val="Calibri"/>
    </font>
    <font>
      <sz val="10"/>
      <color indexed="8"/>
      <name val="Calibri"/>
    </font>
    <font>
      <u val="singleAccounting"/>
      <sz val="10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left"/>
    </xf>
    <xf numFmtId="165" fontId="0" fillId="0" borderId="0" xfId="1" applyNumberFormat="1" applyFont="1" applyAlignment="1">
      <alignment horizontal="center"/>
    </xf>
    <xf numFmtId="165" fontId="0" fillId="0" borderId="0" xfId="0" applyNumberFormat="1"/>
    <xf numFmtId="0" fontId="3" fillId="4" borderId="0" xfId="0" applyFont="1" applyFill="1" applyAlignment="1">
      <alignment horizontal="left"/>
    </xf>
    <xf numFmtId="165" fontId="4" fillId="4" borderId="0" xfId="1" applyNumberFormat="1" applyFont="1" applyFill="1" applyAlignment="1">
      <alignment horizontal="center"/>
    </xf>
    <xf numFmtId="0" fontId="4" fillId="4" borderId="0" xfId="0" applyFont="1" applyFill="1" applyAlignment="1">
      <alignment horizontal="left"/>
    </xf>
    <xf numFmtId="164" fontId="4" fillId="4" borderId="0" xfId="0" applyNumberFormat="1" applyFont="1" applyFill="1" applyAlignment="1">
      <alignment horizontal="left"/>
    </xf>
    <xf numFmtId="165" fontId="4" fillId="4" borderId="2" xfId="1" applyNumberFormat="1" applyFont="1" applyFill="1" applyBorder="1" applyAlignment="1">
      <alignment horizontal="center"/>
    </xf>
    <xf numFmtId="165" fontId="4" fillId="4" borderId="1" xfId="1" applyNumberFormat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165" fontId="4" fillId="0" borderId="0" xfId="1" applyNumberFormat="1" applyFont="1" applyAlignment="1">
      <alignment horizontal="center"/>
    </xf>
    <xf numFmtId="0" fontId="3" fillId="3" borderId="0" xfId="0" applyFont="1" applyFill="1" applyAlignment="1">
      <alignment horizontal="left"/>
    </xf>
    <xf numFmtId="165" fontId="4" fillId="3" borderId="0" xfId="1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5" fontId="4" fillId="3" borderId="1" xfId="1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165" fontId="4" fillId="2" borderId="0" xfId="1" applyNumberFormat="1" applyFont="1" applyFill="1" applyAlignment="1">
      <alignment horizontal="center"/>
    </xf>
    <xf numFmtId="0" fontId="4" fillId="2" borderId="0" xfId="0" applyFont="1" applyFill="1" applyAlignment="1">
      <alignment horizontal="left"/>
    </xf>
    <xf numFmtId="165" fontId="5" fillId="2" borderId="0" xfId="1" applyNumberFormat="1" applyFont="1" applyFill="1" applyAlignment="1">
      <alignment horizontal="center"/>
    </xf>
    <xf numFmtId="165" fontId="4" fillId="2" borderId="3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K46"/>
  <sheetViews>
    <sheetView tabSelected="1" workbookViewId="0">
      <selection activeCell="I10" sqref="I10"/>
    </sheetView>
  </sheetViews>
  <sheetFormatPr defaultColWidth="8.85546875" defaultRowHeight="15" x14ac:dyDescent="0.25"/>
  <cols>
    <col min="1" max="1" width="31" style="1" customWidth="1"/>
    <col min="2" max="2" width="12.140625" style="2" customWidth="1"/>
    <col min="3" max="3" width="10.28515625" style="2" customWidth="1"/>
    <col min="4" max="4" width="12.7109375" style="2" customWidth="1"/>
    <col min="5" max="5" width="5.85546875" style="2" customWidth="1"/>
    <col min="6" max="6" width="12.85546875" style="2" customWidth="1"/>
  </cols>
  <sheetData>
    <row r="1" spans="1:11" x14ac:dyDescent="0.25">
      <c r="A1" s="4" t="s">
        <v>36</v>
      </c>
      <c r="B1" s="5"/>
      <c r="C1" s="5"/>
      <c r="D1" s="5"/>
      <c r="E1" s="5"/>
      <c r="F1" s="5"/>
    </row>
    <row r="2" spans="1:11" x14ac:dyDescent="0.25">
      <c r="A2" s="4" t="s">
        <v>27</v>
      </c>
      <c r="B2" s="5"/>
      <c r="C2" s="5"/>
      <c r="D2" s="5"/>
      <c r="E2" s="5"/>
      <c r="F2" s="5"/>
    </row>
    <row r="3" spans="1:11" x14ac:dyDescent="0.25">
      <c r="A3" s="6"/>
      <c r="B3" s="5" t="s">
        <v>0</v>
      </c>
      <c r="C3" s="5" t="s">
        <v>1</v>
      </c>
      <c r="D3" s="5" t="s">
        <v>2</v>
      </c>
      <c r="E3" s="5"/>
      <c r="F3" s="5" t="s">
        <v>3</v>
      </c>
    </row>
    <row r="4" spans="1:11" x14ac:dyDescent="0.25">
      <c r="A4" s="4" t="s">
        <v>10</v>
      </c>
      <c r="B4" s="5"/>
      <c r="C4" s="5"/>
      <c r="D4" s="5" t="s">
        <v>4</v>
      </c>
      <c r="E4" s="5"/>
      <c r="F4" s="5" t="s">
        <v>5</v>
      </c>
    </row>
    <row r="5" spans="1:11" x14ac:dyDescent="0.25">
      <c r="A5" s="6"/>
      <c r="B5" s="5"/>
      <c r="C5" s="5"/>
      <c r="D5" s="5"/>
      <c r="E5" s="5"/>
      <c r="F5" s="5"/>
    </row>
    <row r="6" spans="1:11" x14ac:dyDescent="0.25">
      <c r="A6" s="6" t="s">
        <v>6</v>
      </c>
      <c r="B6" s="5">
        <v>8405</v>
      </c>
      <c r="C6" s="5"/>
      <c r="D6" s="5">
        <f>B6+C6</f>
        <v>8405</v>
      </c>
      <c r="E6" s="5"/>
      <c r="F6" s="5">
        <v>8460</v>
      </c>
    </row>
    <row r="7" spans="1:11" x14ac:dyDescent="0.25">
      <c r="A7" s="7" t="s">
        <v>7</v>
      </c>
      <c r="B7" s="5">
        <f>93137.28-C7-B6-10874.72</f>
        <v>10406.56</v>
      </c>
      <c r="C7" s="5">
        <v>63451</v>
      </c>
      <c r="D7" s="5">
        <f>B7+C7</f>
        <v>73857.56</v>
      </c>
      <c r="E7" s="5"/>
      <c r="F7" s="5">
        <f>24428.21+2540</f>
        <v>26968.21</v>
      </c>
      <c r="I7" s="3"/>
      <c r="K7" s="3"/>
    </row>
    <row r="8" spans="1:11" x14ac:dyDescent="0.25">
      <c r="A8" s="6" t="s">
        <v>9</v>
      </c>
      <c r="B8" s="5">
        <v>10873</v>
      </c>
      <c r="C8" s="5"/>
      <c r="D8" s="5">
        <f>B8+C8</f>
        <v>10873</v>
      </c>
      <c r="E8" s="5"/>
      <c r="F8" s="5">
        <v>6025.65</v>
      </c>
    </row>
    <row r="9" spans="1:11" x14ac:dyDescent="0.25">
      <c r="A9" s="6"/>
      <c r="B9" s="5"/>
      <c r="C9" s="5"/>
      <c r="D9" s="5"/>
      <c r="E9" s="5"/>
      <c r="F9" s="5"/>
    </row>
    <row r="10" spans="1:11" x14ac:dyDescent="0.25">
      <c r="A10" s="6" t="s">
        <v>8</v>
      </c>
      <c r="B10" s="8">
        <f>SUM(B6:B9)</f>
        <v>29684.559999999998</v>
      </c>
      <c r="C10" s="8">
        <f>SUM(C6:C9)</f>
        <v>63451</v>
      </c>
      <c r="D10" s="8">
        <f>SUM(D6:D9)</f>
        <v>93135.56</v>
      </c>
      <c r="E10" s="8"/>
      <c r="F10" s="8">
        <f>SUM(F6:F9)</f>
        <v>41453.86</v>
      </c>
    </row>
    <row r="11" spans="1:11" x14ac:dyDescent="0.25">
      <c r="A11" s="6"/>
      <c r="B11" s="5"/>
      <c r="C11" s="5"/>
      <c r="D11" s="5"/>
      <c r="E11" s="5"/>
      <c r="F11" s="5"/>
    </row>
    <row r="12" spans="1:11" x14ac:dyDescent="0.25">
      <c r="A12" s="4" t="s">
        <v>11</v>
      </c>
      <c r="B12" s="5"/>
      <c r="C12" s="5"/>
      <c r="D12" s="5"/>
      <c r="E12" s="5"/>
      <c r="F12" s="5"/>
    </row>
    <row r="13" spans="1:11" x14ac:dyDescent="0.25">
      <c r="A13" s="6" t="s">
        <v>12</v>
      </c>
      <c r="B13" s="5">
        <f>D13-C13</f>
        <v>36023.370000000003</v>
      </c>
      <c r="C13" s="5">
        <f>10019.75+10263.54+7833.74</f>
        <v>28117.03</v>
      </c>
      <c r="D13" s="5">
        <v>64140.4</v>
      </c>
      <c r="E13" s="5"/>
      <c r="F13" s="5">
        <v>29641.39</v>
      </c>
    </row>
    <row r="14" spans="1:11" x14ac:dyDescent="0.25">
      <c r="A14" s="6"/>
      <c r="B14" s="5"/>
      <c r="C14" s="5"/>
      <c r="D14" s="5"/>
      <c r="E14" s="5"/>
      <c r="F14" s="5"/>
    </row>
    <row r="15" spans="1:11" x14ac:dyDescent="0.25">
      <c r="A15" s="4" t="s">
        <v>13</v>
      </c>
      <c r="B15" s="5"/>
      <c r="C15" s="5"/>
      <c r="D15" s="5"/>
      <c r="E15" s="5"/>
      <c r="F15" s="5"/>
    </row>
    <row r="16" spans="1:11" ht="15.75" thickBot="1" x14ac:dyDescent="0.3">
      <c r="A16" s="6"/>
      <c r="B16" s="9">
        <f>B10-B13</f>
        <v>-6338.8100000000049</v>
      </c>
      <c r="C16" s="9">
        <f>C10-C13</f>
        <v>35333.97</v>
      </c>
      <c r="D16" s="9">
        <f>D10-D13</f>
        <v>28995.159999999996</v>
      </c>
      <c r="E16" s="5"/>
      <c r="F16" s="9">
        <f>F10-F13</f>
        <v>11812.470000000001</v>
      </c>
    </row>
    <row r="17" spans="1:6" ht="15.75" thickTop="1" x14ac:dyDescent="0.25">
      <c r="A17" s="6"/>
      <c r="B17" s="5"/>
      <c r="C17" s="5"/>
      <c r="D17" s="5"/>
      <c r="E17" s="5"/>
      <c r="F17" s="5"/>
    </row>
    <row r="18" spans="1:6" x14ac:dyDescent="0.25">
      <c r="A18" s="6" t="s">
        <v>14</v>
      </c>
      <c r="B18" s="5">
        <f>F20</f>
        <v>24625.54</v>
      </c>
      <c r="C18" s="5"/>
      <c r="D18" s="5">
        <f>C18+B18</f>
        <v>24625.54</v>
      </c>
      <c r="E18" s="5"/>
      <c r="F18" s="5">
        <f>F20-F19</f>
        <v>12813.07</v>
      </c>
    </row>
    <row r="19" spans="1:6" x14ac:dyDescent="0.25">
      <c r="A19" s="6" t="s">
        <v>15</v>
      </c>
      <c r="B19" s="5">
        <f>B16</f>
        <v>-6338.8100000000049</v>
      </c>
      <c r="C19" s="5">
        <f>C16</f>
        <v>35333.97</v>
      </c>
      <c r="D19" s="5">
        <f>C19+B19</f>
        <v>28995.159999999996</v>
      </c>
      <c r="E19" s="5"/>
      <c r="F19" s="5">
        <f>F16</f>
        <v>11812.470000000001</v>
      </c>
    </row>
    <row r="20" spans="1:6" ht="15.75" thickBot="1" x14ac:dyDescent="0.3">
      <c r="A20" s="6" t="s">
        <v>16</v>
      </c>
      <c r="B20" s="9">
        <f>B19+B18</f>
        <v>18286.729999999996</v>
      </c>
      <c r="C20" s="9">
        <f>C19+C18</f>
        <v>35333.97</v>
      </c>
      <c r="D20" s="9">
        <f>C20+B20</f>
        <v>53620.7</v>
      </c>
      <c r="E20" s="5"/>
      <c r="F20" s="9">
        <f>18599.89+6025.65</f>
        <v>24625.54</v>
      </c>
    </row>
    <row r="21" spans="1:6" ht="15.75" thickTop="1" x14ac:dyDescent="0.25">
      <c r="A21" s="10"/>
      <c r="B21" s="11"/>
      <c r="C21" s="11"/>
      <c r="D21" s="11"/>
      <c r="E21" s="11"/>
      <c r="F21" s="11"/>
    </row>
    <row r="22" spans="1:6" x14ac:dyDescent="0.25">
      <c r="A22" s="10"/>
      <c r="B22" s="11"/>
      <c r="C22" s="11"/>
      <c r="D22" s="11"/>
      <c r="E22" s="11"/>
      <c r="F22" s="11"/>
    </row>
    <row r="23" spans="1:6" x14ac:dyDescent="0.25">
      <c r="A23" s="10"/>
      <c r="B23" s="11"/>
      <c r="C23" s="11"/>
      <c r="D23" s="11"/>
      <c r="E23" s="11"/>
      <c r="F23" s="11"/>
    </row>
    <row r="24" spans="1:6" x14ac:dyDescent="0.25">
      <c r="A24" s="12" t="s">
        <v>36</v>
      </c>
      <c r="B24" s="13"/>
      <c r="C24" s="13"/>
      <c r="D24" s="13"/>
      <c r="E24" s="13"/>
      <c r="F24" s="13"/>
    </row>
    <row r="25" spans="1:6" x14ac:dyDescent="0.25">
      <c r="A25" s="12" t="s">
        <v>28</v>
      </c>
      <c r="B25" s="13"/>
      <c r="C25" s="13"/>
      <c r="D25" s="13" t="s">
        <v>23</v>
      </c>
      <c r="E25" s="13"/>
      <c r="F25" s="13" t="s">
        <v>31</v>
      </c>
    </row>
    <row r="26" spans="1:6" x14ac:dyDescent="0.25">
      <c r="A26" s="14"/>
      <c r="B26" s="13"/>
      <c r="C26" s="13"/>
      <c r="D26" s="13"/>
      <c r="E26" s="13"/>
      <c r="F26" s="13"/>
    </row>
    <row r="27" spans="1:6" x14ac:dyDescent="0.25">
      <c r="A27" s="14" t="s">
        <v>17</v>
      </c>
      <c r="B27" s="13"/>
      <c r="C27" s="13"/>
      <c r="D27" s="13"/>
      <c r="E27" s="13"/>
      <c r="F27" s="13"/>
    </row>
    <row r="28" spans="1:6" x14ac:dyDescent="0.25">
      <c r="A28" s="14" t="s">
        <v>18</v>
      </c>
      <c r="B28" s="13"/>
      <c r="C28" s="13"/>
      <c r="D28" s="13">
        <v>47596.77</v>
      </c>
      <c r="E28" s="13"/>
      <c r="F28" s="13">
        <f>18599.89</f>
        <v>18599.89</v>
      </c>
    </row>
    <row r="29" spans="1:6" x14ac:dyDescent="0.25">
      <c r="A29" s="14" t="s">
        <v>34</v>
      </c>
      <c r="B29" s="13"/>
      <c r="C29" s="13"/>
      <c r="D29" s="13">
        <f>9355.15</f>
        <v>9355.15</v>
      </c>
      <c r="E29" s="13"/>
      <c r="F29" s="13">
        <v>6025.65</v>
      </c>
    </row>
    <row r="30" spans="1:6" ht="15.75" thickBot="1" x14ac:dyDescent="0.3">
      <c r="A30" s="14" t="s">
        <v>35</v>
      </c>
      <c r="B30" s="13"/>
      <c r="C30" s="13"/>
      <c r="D30" s="15">
        <f>D29+D28</f>
        <v>56951.92</v>
      </c>
      <c r="E30" s="13"/>
      <c r="F30" s="15">
        <f>F29+F28</f>
        <v>24625.54</v>
      </c>
    </row>
    <row r="31" spans="1:6" ht="15.75" thickTop="1" x14ac:dyDescent="0.25">
      <c r="A31" s="14"/>
      <c r="B31" s="13"/>
      <c r="C31" s="13"/>
      <c r="D31" s="13"/>
      <c r="E31" s="13"/>
      <c r="F31" s="13"/>
    </row>
    <row r="32" spans="1:6" x14ac:dyDescent="0.25">
      <c r="A32" s="14" t="s">
        <v>19</v>
      </c>
      <c r="B32" s="13"/>
      <c r="C32" s="13"/>
      <c r="D32" s="13">
        <f>D18</f>
        <v>24625.54</v>
      </c>
      <c r="E32" s="13"/>
      <c r="F32" s="13">
        <f>F18</f>
        <v>12813.07</v>
      </c>
    </row>
    <row r="33" spans="1:6" x14ac:dyDescent="0.25">
      <c r="A33" s="14" t="s">
        <v>29</v>
      </c>
      <c r="B33" s="13"/>
      <c r="C33" s="13"/>
      <c r="D33" s="13">
        <f>D19</f>
        <v>28995.159999999996</v>
      </c>
      <c r="E33" s="13"/>
      <c r="F33" s="13">
        <f>F19</f>
        <v>11812.470000000001</v>
      </c>
    </row>
    <row r="34" spans="1:6" ht="15.75" thickBot="1" x14ac:dyDescent="0.3">
      <c r="A34" s="14" t="s">
        <v>30</v>
      </c>
      <c r="B34" s="13"/>
      <c r="C34" s="13"/>
      <c r="D34" s="15">
        <f>D33+D32</f>
        <v>53620.7</v>
      </c>
      <c r="E34" s="13"/>
      <c r="F34" s="15">
        <f>F33+F32</f>
        <v>24625.54</v>
      </c>
    </row>
    <row r="35" spans="1:6" ht="15.75" thickTop="1" x14ac:dyDescent="0.25">
      <c r="A35" s="10"/>
      <c r="B35" s="11"/>
      <c r="C35" s="11"/>
      <c r="D35" s="11"/>
      <c r="E35" s="11"/>
      <c r="F35" s="11"/>
    </row>
    <row r="36" spans="1:6" x14ac:dyDescent="0.25">
      <c r="A36" s="16" t="s">
        <v>36</v>
      </c>
      <c r="B36" s="17"/>
      <c r="C36" s="17"/>
      <c r="D36" s="17"/>
      <c r="E36" s="17"/>
      <c r="F36" s="17"/>
    </row>
    <row r="37" spans="1:6" x14ac:dyDescent="0.25">
      <c r="A37" s="16" t="s">
        <v>33</v>
      </c>
      <c r="B37" s="17"/>
      <c r="C37" s="17"/>
      <c r="D37" s="17"/>
      <c r="E37" s="17"/>
      <c r="F37" s="17"/>
    </row>
    <row r="38" spans="1:6" x14ac:dyDescent="0.25">
      <c r="A38" s="18"/>
      <c r="B38" s="17"/>
      <c r="C38" s="17"/>
      <c r="D38" s="17"/>
      <c r="E38" s="17"/>
      <c r="F38" s="17"/>
    </row>
    <row r="39" spans="1:6" x14ac:dyDescent="0.25">
      <c r="A39" s="18" t="s">
        <v>20</v>
      </c>
      <c r="B39" s="17" t="s">
        <v>21</v>
      </c>
      <c r="C39" s="17" t="s">
        <v>10</v>
      </c>
      <c r="D39" s="17" t="s">
        <v>32</v>
      </c>
      <c r="E39" s="17"/>
      <c r="F39" s="17" t="s">
        <v>21</v>
      </c>
    </row>
    <row r="40" spans="1:6" x14ac:dyDescent="0.25">
      <c r="A40" s="18"/>
      <c r="B40" s="17" t="s">
        <v>22</v>
      </c>
      <c r="C40" s="17"/>
      <c r="D40" s="17"/>
      <c r="E40" s="17"/>
      <c r="F40" s="17" t="s">
        <v>23</v>
      </c>
    </row>
    <row r="41" spans="1:6" x14ac:dyDescent="0.25">
      <c r="A41" s="18"/>
      <c r="B41" s="17"/>
      <c r="C41" s="17"/>
      <c r="D41" s="17"/>
      <c r="E41" s="17"/>
      <c r="F41" s="17"/>
    </row>
    <row r="42" spans="1:6" x14ac:dyDescent="0.25">
      <c r="A42" s="18" t="s">
        <v>24</v>
      </c>
      <c r="B42" s="17"/>
      <c r="C42" s="17">
        <v>60558.63</v>
      </c>
      <c r="D42" s="17">
        <f>67981-39864</f>
        <v>28117</v>
      </c>
      <c r="E42" s="17"/>
      <c r="F42" s="17">
        <f>B42+C42-D42</f>
        <v>32441.629999999997</v>
      </c>
    </row>
    <row r="43" spans="1:6" x14ac:dyDescent="0.25">
      <c r="A43" s="18" t="s">
        <v>25</v>
      </c>
      <c r="B43" s="17"/>
      <c r="C43" s="17">
        <v>2000</v>
      </c>
      <c r="D43" s="17">
        <v>2000</v>
      </c>
      <c r="E43" s="17"/>
      <c r="F43" s="17">
        <f>B43+C43-D43</f>
        <v>0</v>
      </c>
    </row>
    <row r="44" spans="1:6" ht="16.5" x14ac:dyDescent="0.35">
      <c r="A44" s="18" t="s">
        <v>26</v>
      </c>
      <c r="B44" s="19">
        <v>0</v>
      </c>
      <c r="C44" s="19">
        <v>892.4</v>
      </c>
      <c r="D44" s="19">
        <v>0</v>
      </c>
      <c r="E44" s="17"/>
      <c r="F44" s="19">
        <f>B44+C44-D44</f>
        <v>892.4</v>
      </c>
    </row>
    <row r="45" spans="1:6" x14ac:dyDescent="0.25">
      <c r="A45" s="18"/>
      <c r="B45" s="17"/>
      <c r="C45" s="17"/>
      <c r="D45" s="17"/>
      <c r="E45" s="17"/>
      <c r="F45" s="17"/>
    </row>
    <row r="46" spans="1:6" x14ac:dyDescent="0.25">
      <c r="A46" s="18"/>
      <c r="B46" s="20">
        <f>SUM(B42:B44)</f>
        <v>0</v>
      </c>
      <c r="C46" s="20">
        <f>SUM(C42:C44)</f>
        <v>63451.03</v>
      </c>
      <c r="D46" s="20">
        <f>SUM(D42:D44)</f>
        <v>30117</v>
      </c>
      <c r="E46" s="17"/>
      <c r="F46" s="20">
        <f>SUM(F42:F44)</f>
        <v>33334.03</v>
      </c>
    </row>
  </sheetData>
  <phoneticPr fontId="2" type="noConversion"/>
  <pageMargins left="0.7" right="0.7" top="0.75" bottom="0.75" header="0.3" footer="0.3"/>
  <pageSetup paperSize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With Gift Aid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Sheldon</dc:creator>
  <cp:lastModifiedBy>User</cp:lastModifiedBy>
  <dcterms:created xsi:type="dcterms:W3CDTF">2016-11-14T16:55:43Z</dcterms:created>
  <dcterms:modified xsi:type="dcterms:W3CDTF">2017-01-16T14:16:34Z</dcterms:modified>
</cp:coreProperties>
</file>